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1ER TRIM CTA PUB 2020\"/>
    </mc:Choice>
  </mc:AlternateContent>
  <xr:revisionPtr revIDLastSave="0" documentId="8_{092255E8-1BF3-4806-A90C-D329DD97CBBE}" xr6:coauthVersionLast="45" xr6:coauthVersionMax="45" xr10:uidLastSave="{00000000-0000-0000-0000-000000000000}"/>
  <bookViews>
    <workbookView xWindow="-110" yWindow="-110" windowWidth="19420" windowHeight="1042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4" l="1"/>
  <c r="H17" i="4"/>
  <c r="E16" i="4"/>
  <c r="H16" i="4"/>
  <c r="E15" i="4"/>
  <c r="H15" i="4"/>
  <c r="E14" i="4"/>
  <c r="H14" i="4"/>
  <c r="G56" i="4"/>
  <c r="F56" i="4"/>
  <c r="D56" i="4"/>
  <c r="E52" i="4"/>
  <c r="H52" i="4"/>
  <c r="E48" i="4"/>
  <c r="H48" i="4"/>
  <c r="E44" i="4"/>
  <c r="H44" i="4"/>
  <c r="E54" i="4"/>
  <c r="H54" i="4"/>
  <c r="E50" i="4"/>
  <c r="H50" i="4"/>
  <c r="E46" i="4"/>
  <c r="H46" i="4"/>
  <c r="E42" i="4"/>
  <c r="E56" i="4"/>
  <c r="C56" i="4"/>
  <c r="G34" i="4"/>
  <c r="F34" i="4"/>
  <c r="E31" i="4"/>
  <c r="H31" i="4"/>
  <c r="E29" i="4"/>
  <c r="H29" i="4"/>
  <c r="E32" i="4"/>
  <c r="H32" i="4"/>
  <c r="E30" i="4"/>
  <c r="H30" i="4"/>
  <c r="E34" i="4"/>
  <c r="D34" i="4"/>
  <c r="C34" i="4"/>
  <c r="E13" i="4"/>
  <c r="H13" i="4"/>
  <c r="E12" i="4"/>
  <c r="H12" i="4"/>
  <c r="E11" i="4"/>
  <c r="H11" i="4"/>
  <c r="E10" i="4"/>
  <c r="H10" i="4"/>
  <c r="E9" i="4"/>
  <c r="H9" i="4"/>
  <c r="E8" i="4"/>
  <c r="H8" i="4"/>
  <c r="E7" i="4"/>
  <c r="H7" i="4"/>
  <c r="G20" i="4"/>
  <c r="F20" i="4"/>
  <c r="D20" i="4"/>
  <c r="C20" i="4"/>
  <c r="H34" i="4"/>
  <c r="H42" i="4"/>
  <c r="H56" i="4"/>
  <c r="H20" i="4"/>
  <c r="E20" i="4"/>
  <c r="E40" i="5"/>
  <c r="H40" i="5"/>
  <c r="E39" i="5"/>
  <c r="H39" i="5"/>
  <c r="E38" i="5"/>
  <c r="E37" i="5"/>
  <c r="E36" i="5"/>
  <c r="H37" i="5"/>
  <c r="E34" i="5"/>
  <c r="H34" i="5"/>
  <c r="E33" i="5"/>
  <c r="H33" i="5"/>
  <c r="E32" i="5"/>
  <c r="H32" i="5"/>
  <c r="E31" i="5"/>
  <c r="H31" i="5"/>
  <c r="E30" i="5"/>
  <c r="H30" i="5"/>
  <c r="E29" i="5"/>
  <c r="H29" i="5"/>
  <c r="E28" i="5"/>
  <c r="H28" i="5"/>
  <c r="E27" i="5"/>
  <c r="H27" i="5"/>
  <c r="E26" i="5"/>
  <c r="H26" i="5"/>
  <c r="E23" i="5"/>
  <c r="H23" i="5"/>
  <c r="E22" i="5"/>
  <c r="H22" i="5"/>
  <c r="E21" i="5"/>
  <c r="H21" i="5"/>
  <c r="E20" i="5"/>
  <c r="H20" i="5"/>
  <c r="E19" i="5"/>
  <c r="H19" i="5"/>
  <c r="E18" i="5"/>
  <c r="H18" i="5"/>
  <c r="E17" i="5"/>
  <c r="H17" i="5"/>
  <c r="E14" i="5"/>
  <c r="H14" i="5"/>
  <c r="E13" i="5"/>
  <c r="E12" i="5"/>
  <c r="H12" i="5"/>
  <c r="E11" i="5"/>
  <c r="H11" i="5"/>
  <c r="E10" i="5"/>
  <c r="H10" i="5"/>
  <c r="E9" i="5"/>
  <c r="H9" i="5"/>
  <c r="E8" i="5"/>
  <c r="H8" i="5"/>
  <c r="E7" i="5"/>
  <c r="H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/>
  <c r="E12" i="8"/>
  <c r="H12" i="8"/>
  <c r="E10" i="8"/>
  <c r="H10" i="8"/>
  <c r="E8" i="8"/>
  <c r="H8" i="8"/>
  <c r="E6" i="8"/>
  <c r="H6" i="8"/>
  <c r="D16" i="8"/>
  <c r="C16" i="8"/>
  <c r="E6" i="6"/>
  <c r="H6" i="6"/>
  <c r="E7" i="6"/>
  <c r="H7" i="6"/>
  <c r="E8" i="6"/>
  <c r="H8" i="6"/>
  <c r="E9" i="6"/>
  <c r="E10" i="6"/>
  <c r="H10" i="6"/>
  <c r="E11" i="6"/>
  <c r="E12" i="6"/>
  <c r="E75" i="6"/>
  <c r="H75" i="6"/>
  <c r="E71" i="6"/>
  <c r="H71" i="6"/>
  <c r="E67" i="6"/>
  <c r="H67" i="6"/>
  <c r="E63" i="6"/>
  <c r="H63" i="6"/>
  <c r="E59" i="6"/>
  <c r="H59" i="6"/>
  <c r="E55" i="6"/>
  <c r="H55" i="6"/>
  <c r="E51" i="6"/>
  <c r="H51" i="6"/>
  <c r="E39" i="6"/>
  <c r="H39" i="6"/>
  <c r="E35" i="6"/>
  <c r="H35" i="6"/>
  <c r="E31" i="6"/>
  <c r="H31" i="6"/>
  <c r="H12" i="6"/>
  <c r="H11" i="6"/>
  <c r="H9" i="6"/>
  <c r="E76" i="6"/>
  <c r="H76" i="6"/>
  <c r="E74" i="6"/>
  <c r="H74" i="6"/>
  <c r="E73" i="6"/>
  <c r="H73" i="6"/>
  <c r="E72" i="6"/>
  <c r="H72" i="6"/>
  <c r="E70" i="6"/>
  <c r="H70" i="6"/>
  <c r="C69" i="6"/>
  <c r="D69" i="6"/>
  <c r="E69" i="6"/>
  <c r="F69" i="6"/>
  <c r="H69" i="6"/>
  <c r="E68" i="6"/>
  <c r="H68" i="6"/>
  <c r="E66" i="6"/>
  <c r="H66" i="6"/>
  <c r="E64" i="6"/>
  <c r="H64" i="6"/>
  <c r="E62" i="6"/>
  <c r="H62" i="6"/>
  <c r="E61" i="6"/>
  <c r="H61" i="6"/>
  <c r="E60" i="6"/>
  <c r="H60" i="6"/>
  <c r="E58" i="6"/>
  <c r="H58" i="6"/>
  <c r="E56" i="6"/>
  <c r="H56" i="6"/>
  <c r="E54" i="6"/>
  <c r="H54" i="6"/>
  <c r="C53" i="6"/>
  <c r="D53" i="6"/>
  <c r="E53" i="6"/>
  <c r="F53" i="6"/>
  <c r="H53" i="6"/>
  <c r="E52" i="6"/>
  <c r="H52" i="6"/>
  <c r="E50" i="6"/>
  <c r="H50" i="6"/>
  <c r="E49" i="6"/>
  <c r="H49" i="6"/>
  <c r="E48" i="6"/>
  <c r="H48" i="6"/>
  <c r="E47" i="6"/>
  <c r="H47" i="6"/>
  <c r="E46" i="6"/>
  <c r="H46" i="6"/>
  <c r="E45" i="6"/>
  <c r="H45" i="6"/>
  <c r="E44" i="6"/>
  <c r="H44" i="6"/>
  <c r="E42" i="6"/>
  <c r="H42" i="6"/>
  <c r="E41" i="6"/>
  <c r="H41" i="6"/>
  <c r="E40" i="6"/>
  <c r="H40" i="6"/>
  <c r="E38" i="6"/>
  <c r="H38" i="6"/>
  <c r="E37" i="6"/>
  <c r="H37" i="6"/>
  <c r="E36" i="6"/>
  <c r="H36" i="6"/>
  <c r="E34" i="6"/>
  <c r="H34" i="6"/>
  <c r="E32" i="6"/>
  <c r="H32" i="6"/>
  <c r="E30" i="6"/>
  <c r="H30" i="6"/>
  <c r="E29" i="6"/>
  <c r="H29" i="6"/>
  <c r="E28" i="6"/>
  <c r="H28" i="6"/>
  <c r="E27" i="6"/>
  <c r="H27" i="6"/>
  <c r="E26" i="6"/>
  <c r="H26" i="6"/>
  <c r="E25" i="6"/>
  <c r="H25" i="6"/>
  <c r="E24" i="6"/>
  <c r="H24" i="6"/>
  <c r="E22" i="6"/>
  <c r="H22" i="6"/>
  <c r="E21" i="6"/>
  <c r="H21" i="6"/>
  <c r="E20" i="6"/>
  <c r="H20" i="6"/>
  <c r="E19" i="6"/>
  <c r="H19" i="6"/>
  <c r="E18" i="6"/>
  <c r="H18" i="6"/>
  <c r="E17" i="6"/>
  <c r="H17" i="6"/>
  <c r="E16" i="6"/>
  <c r="H16" i="6"/>
  <c r="E15" i="6"/>
  <c r="H15" i="6"/>
  <c r="E14" i="6"/>
  <c r="H14" i="6"/>
  <c r="G69" i="6"/>
  <c r="G65" i="6"/>
  <c r="G57" i="6"/>
  <c r="G53" i="6"/>
  <c r="G43" i="6"/>
  <c r="G33" i="6"/>
  <c r="G23" i="6"/>
  <c r="G13" i="6"/>
  <c r="G5" i="6"/>
  <c r="F65" i="6"/>
  <c r="F57" i="6"/>
  <c r="F43" i="6"/>
  <c r="F33" i="6"/>
  <c r="F23" i="6"/>
  <c r="F13" i="6"/>
  <c r="F5" i="6"/>
  <c r="D65" i="6"/>
  <c r="D57" i="6"/>
  <c r="C57" i="6"/>
  <c r="E57" i="6"/>
  <c r="H57" i="6"/>
  <c r="D43" i="6"/>
  <c r="D33" i="6"/>
  <c r="D23" i="6"/>
  <c r="D13" i="6"/>
  <c r="D5" i="6"/>
  <c r="C65" i="6"/>
  <c r="E65" i="6"/>
  <c r="H65" i="6"/>
  <c r="C43" i="6"/>
  <c r="C33" i="6"/>
  <c r="E33" i="6"/>
  <c r="C23" i="6"/>
  <c r="C13" i="6"/>
  <c r="C5" i="6"/>
  <c r="C42" i="5"/>
  <c r="E43" i="6"/>
  <c r="H43" i="6"/>
  <c r="H33" i="6"/>
  <c r="E23" i="6"/>
  <c r="H23" i="6"/>
  <c r="G77" i="6"/>
  <c r="E13" i="6"/>
  <c r="H13" i="6"/>
  <c r="H25" i="5"/>
  <c r="H16" i="5"/>
  <c r="H38" i="5"/>
  <c r="H36" i="5"/>
  <c r="D77" i="6"/>
  <c r="F77" i="6"/>
  <c r="C77" i="6"/>
  <c r="E6" i="5"/>
  <c r="H13" i="5"/>
  <c r="H6" i="5"/>
  <c r="E5" i="6"/>
  <c r="E16" i="8"/>
  <c r="D42" i="5"/>
  <c r="F42" i="5"/>
  <c r="G42" i="5"/>
  <c r="E25" i="5"/>
  <c r="E16" i="5"/>
  <c r="E42" i="5"/>
  <c r="H16" i="8"/>
  <c r="H42" i="5"/>
  <c r="E77" i="6"/>
  <c r="H5" i="6"/>
  <c r="H77" i="6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<sst xmlns="http://schemas.openxmlformats.org/spreadsheetml/2006/main" count="207" uniqueCount="146">
  <si>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</si>
  <si>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</si>
  <si>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</si>
  <si>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</si>
  <si>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</si>
  <si>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</si>
  <si>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</si>
  <si>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</si>
  <si>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</si>
  <si>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</si>
  <si>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</si>
  <si>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</si>
  <si>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</si>
  <si>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</si>
  <si>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</si>
  <si>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</si>
  <si>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</si>
  <si>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</si>
  <si>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</si>
  <si>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</si>
  <si>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</si>
  <si>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</si>
  <si>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</si>
  <si>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</si>
  <si>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</si>
  <si>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</si>
  <si>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</si>
  <si>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</si>
  <si>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</si>
  <si>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</si>
  <si>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</si>
  <si>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</si>
  <si>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</si>
  <si>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</si>
  <si>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</si>
  <si>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</si>
  <si>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</si>
  <si>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</si>
  <si>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</si>
  <si>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</si>
  <si>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</si>
  <si>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</si>
  <si>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</si>
  <si>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</si>
  <si>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</si>
  <si>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</si>
  <si>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</si>
  <si>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</si>
  <si>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</si>
  <si>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</si>
  <si>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</si>
  <si>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</si>
  <si>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</si>
  <si>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</si>
  <si>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</si>
  <si>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</si>
  <si>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</si>
  <si>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</si>
  <si>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</si>
  <si>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</si>
  <si>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</si>
  <si>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</si>
  <si>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</si>
  <si>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</si>
  <si>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</si>
  <si>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</si>
  <si>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</si>
  <si>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</si>
  <si>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</si>
  <si>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</si>
  <si>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</si>
  <si>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</si>
  <si>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</si>
  <si>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</si>
  <si>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</si>
  <si>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</si>
  <si>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</si>
  <si>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</si>
  <si>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</si>
  <si>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</si>
  <si>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</si>
  <si>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</si>
  <si>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</si>
  <si>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</si>
  <si>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</si>
  <si>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</si>
  <si>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</si>
  <si>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</si>
  <si>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</si>
  <si>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</si>
  <si>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</si>
  <si>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</si>
  <si>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</si>
  <si>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</si>
  <si>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</si>
  <si>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</si>
  <si>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</si>
  <si>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</si>
  <si>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</si>
  <si>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</si>
  <si>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</si>
  <si>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</si>
  <si>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</si>
  <si>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</si>
  <si>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</si>
  <si>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</si>
  <si>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</si>
  <si>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</si>
  <si>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</si>
  <si>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</si>
  <si>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</si>
  <si>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</si>
  <si>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</si>
  <si>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</si>
  <si>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</si>
  <si>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</si>
  <si>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</si>
  <si>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</si>
  <si>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</si>
  <si>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</si>
  <si>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</si>
  <si>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</si>
  <si>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</si>
  <si>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</si>
  <si>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</si>
  <si>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</si>
  <si>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</si>
  <si>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</si>
  <si>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31 DE MARZO DEL 2020</t>
  </si>
  <si>
    <t>JUNTA DE AGUA POTABLE Y ALCANTARILLADO DE COMONFORT, GTO.
ESTADO ANALÍTICO DEL EJERCICIO DEL PRESUPUESTO DE EGRESOS
Clasificación Económica (por Tipo de Gasto)
Del 1 de Enero al AL 31 DE MARZO DEL 2020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</si>
  <si>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</si>
  <si>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</si>
  <si>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</si>
  <si>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</si>
  <si>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</si>
  <si>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</si>
  <si>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</si>
  <si>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</si>
  <si>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</si>
  <si>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</si>
  <si>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</si>
  <si>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31 DE MARZO DEL 2020</t>
  </si>
  <si>
    <t>Gobierno (Federal/Estatal/Municipal) de JUNTA DE AGUA POTABLE Y ALCANTARILLADO DE COMONFORT, GTO.
Estado Analítico del Ejercicio del Presupuesto de Egresos
Clasificación Administrativa
Del 1 de Enero al AL 31 DE MARZO DEL 2020</t>
  </si>
  <si>
    <t>Sector Paraestatal del Gobierno (Federal/Estatal/Municipal) de JUNTA DE AGUA POTABLE Y ALCANTARILLADO DE COMONFORT, GTO.
Estado Analítico del Ejercicio del Presupuesto de Egresos
Clasificación Administrativa
Del 1 de Enero al AL 31 DE MARZO DEL 2020</t>
  </si>
  <si>
    <t>JUNTA DE AGUA POTABLE Y ALCANTARILLADO DE COMONFORT, GTO.
ESTADO ANALÍTICO DEL EJERCICIO DEL PRESUPUESTO DE EGRESOS
Clasificación Funcional (Finalidad y Función)
Del 1 de Enero al AL 31 DE MARZO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</si>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</sst>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1514475</xdr:colOff>
      <xdr:row>81</xdr:row>
      <xdr:rowOff>95250</xdr:rowOff>
    </xdr:from>
    <xdr:to>
      <xdr:col>5</xdr:col>
      <xdr:colOff>971551</xdr:colOff>
      <xdr:row>91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23253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1085850</xdr:colOff>
      <xdr:row>21</xdr:row>
      <xdr:rowOff>114300</xdr:rowOff>
    </xdr:from>
    <xdr:to>
      <xdr:col>6</xdr:col>
      <xdr:colOff>447676</xdr:colOff>
      <xdr:row>31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7190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61</xdr:row>
      <xdr:rowOff>114300</xdr:rowOff>
    </xdr:from>
    <xdr:to>
      <xdr:col>5</xdr:col>
      <xdr:colOff>904876</xdr:colOff>
      <xdr:row>71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128712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50</xdr:row>
      <xdr:rowOff>76200</xdr:rowOff>
    </xdr:from>
    <xdr:to>
      <xdr:col>5</xdr:col>
      <xdr:colOff>781051</xdr:colOff>
      <xdr:row>60</xdr:row>
      <xdr:rowOff>66674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80200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showGridLines="0" topLeftCell="A58" workbookViewId="0">
      <selection activeCell="A78" sqref="A78:F78"/>
    </sheetView>
  </sheetViews>
  <sheetFormatPr baseColWidth="10" defaultColWidth="12" defaultRowHeight="10" x14ac:dyDescent="0.2"/>
  <cols>
    <col min="1" max="1" width="5.77734375" style="1" customWidth="1"/>
    <col min="2" max="2" width="62.77734375" style="1" customWidth="1"/>
    <col min="3" max="3" width="18.33203125" style="1" customWidth="1"/>
    <col min="4" max="4" width="19.77734375" style="1" customWidth="1"/>
    <col min="5" max="8" width="18.33203125" style="1" customWidth="1"/>
    <col min="9" max="16384" width="12" style="1"/>
  </cols>
  <sheetData>
    <row r="1" spans="1:8" ht="50.15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ht="10.5" x14ac:dyDescent="0.25">
      <c r="A5" s="48" t="s">
        <v>61</v>
      </c>
      <c r="B5" s="7"/>
      <c r="C5" s="14">
        <f>SUM(C6:C12)</f>
        <v>10535545.43</v>
      </c>
      <c r="D5" s="14">
        <f>SUM(D6:D12)</f>
        <v>45600</v>
      </c>
      <c r="E5" s="14">
        <f>C5+D5</f>
        <v>10581145.43</v>
      </c>
      <c r="F5" s="14">
        <f>SUM(F6:F12)</f>
        <v>1780035.6400000001</v>
      </c>
      <c r="G5" s="14">
        <f>SUM(G6:G12)</f>
        <v>1780035.6400000001</v>
      </c>
      <c r="H5" s="14">
        <f>E5-F5</f>
        <v>8801109.7899999991</v>
      </c>
    </row>
    <row r="6" spans="1:8" x14ac:dyDescent="0.2">
      <c r="A6" s="49">
        <v>1100</v>
      </c>
      <c r="B6" s="11" t="s">
        <v>70</v>
      </c>
      <c r="C6" s="15">
        <v>3296696.05</v>
      </c>
      <c r="D6" s="15">
        <v>-83002</v>
      </c>
      <c r="E6" s="15">
        <f t="shared" ref="E6:E69" si="0">C6+D6</f>
        <v>3213694.05</v>
      </c>
      <c r="F6" s="15">
        <v>566548.57999999996</v>
      </c>
      <c r="G6" s="15">
        <v>566548.57999999996</v>
      </c>
      <c r="H6" s="15">
        <f t="shared" ref="H6:H69" si="1">E6-F6</f>
        <v>2647145.4699999997</v>
      </c>
    </row>
    <row r="7" spans="1:8" x14ac:dyDescent="0.2">
      <c r="A7" s="49">
        <v>1200</v>
      </c>
      <c r="B7" s="11" t="s">
        <v>71</v>
      </c>
      <c r="C7" s="15">
        <v>3912059.67</v>
      </c>
      <c r="D7" s="15">
        <v>0</v>
      </c>
      <c r="E7" s="15">
        <f t="shared" si="0"/>
        <v>3912059.67</v>
      </c>
      <c r="F7" s="15">
        <v>829907.41</v>
      </c>
      <c r="G7" s="15">
        <v>829907.41</v>
      </c>
      <c r="H7" s="15">
        <f t="shared" si="1"/>
        <v>3082152.26</v>
      </c>
    </row>
    <row r="8" spans="1:8" x14ac:dyDescent="0.2">
      <c r="A8" s="49">
        <v>1300</v>
      </c>
      <c r="B8" s="11" t="s">
        <v>72</v>
      </c>
      <c r="C8" s="15">
        <v>1622525.78</v>
      </c>
      <c r="D8" s="15">
        <v>132202</v>
      </c>
      <c r="E8" s="15">
        <f t="shared" si="0"/>
        <v>1754727.78</v>
      </c>
      <c r="F8" s="15">
        <v>66124.83</v>
      </c>
      <c r="G8" s="15">
        <v>66124.83</v>
      </c>
      <c r="H8" s="15">
        <f t="shared" si="1"/>
        <v>1688602.95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1704263.93</v>
      </c>
      <c r="D10" s="15">
        <v>-3600</v>
      </c>
      <c r="E10" s="15">
        <f t="shared" si="0"/>
        <v>1700663.93</v>
      </c>
      <c r="F10" s="15">
        <v>317454.82</v>
      </c>
      <c r="G10" s="15">
        <v>317454.82</v>
      </c>
      <c r="H10" s="15">
        <f t="shared" si="1"/>
        <v>1383209.1099999999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ht="10.5" x14ac:dyDescent="0.25">
      <c r="A13" s="48" t="s">
        <v>62</v>
      </c>
      <c r="B13" s="7"/>
      <c r="C13" s="15">
        <f>SUM(C14:C22)</f>
        <v>2186500</v>
      </c>
      <c r="D13" s="15">
        <f>SUM(D14:D22)</f>
        <v>-223873.8</v>
      </c>
      <c r="E13" s="15">
        <f t="shared" si="0"/>
        <v>1962626.2</v>
      </c>
      <c r="F13" s="15">
        <f>SUM(F14:F22)</f>
        <v>357597.23</v>
      </c>
      <c r="G13" s="15">
        <f>SUM(G14:G22)</f>
        <v>357597.23</v>
      </c>
      <c r="H13" s="15">
        <f t="shared" si="1"/>
        <v>1605028.97</v>
      </c>
    </row>
    <row r="14" spans="1:8" x14ac:dyDescent="0.2">
      <c r="A14" s="49">
        <v>2100</v>
      </c>
      <c r="B14" s="11" t="s">
        <v>75</v>
      </c>
      <c r="C14" s="15">
        <v>165500</v>
      </c>
      <c r="D14" s="15">
        <v>0</v>
      </c>
      <c r="E14" s="15">
        <f t="shared" si="0"/>
        <v>165500</v>
      </c>
      <c r="F14" s="15">
        <v>48385.23</v>
      </c>
      <c r="G14" s="15">
        <v>48385.23</v>
      </c>
      <c r="H14" s="15">
        <f t="shared" si="1"/>
        <v>117114.76999999999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2737</v>
      </c>
      <c r="G15" s="15">
        <v>2737</v>
      </c>
      <c r="H15" s="15">
        <f t="shared" si="1"/>
        <v>22263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20000</v>
      </c>
      <c r="E16" s="15">
        <f t="shared" si="0"/>
        <v>70000</v>
      </c>
      <c r="F16" s="15">
        <v>0</v>
      </c>
      <c r="G16" s="15">
        <v>0</v>
      </c>
      <c r="H16" s="15">
        <f t="shared" si="1"/>
        <v>70000</v>
      </c>
    </row>
    <row r="17" spans="1:8" x14ac:dyDescent="0.2">
      <c r="A17" s="49">
        <v>2400</v>
      </c>
      <c r="B17" s="11" t="s">
        <v>78</v>
      </c>
      <c r="C17" s="15">
        <v>686000</v>
      </c>
      <c r="D17" s="15">
        <v>-155000</v>
      </c>
      <c r="E17" s="15">
        <f t="shared" si="0"/>
        <v>531000</v>
      </c>
      <c r="F17" s="15">
        <v>97675.11</v>
      </c>
      <c r="G17" s="15">
        <v>97675.11</v>
      </c>
      <c r="H17" s="15">
        <f t="shared" si="1"/>
        <v>433324.89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23265</v>
      </c>
      <c r="G18" s="15">
        <v>23265</v>
      </c>
      <c r="H18" s="15">
        <f t="shared" si="1"/>
        <v>75235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-27600</v>
      </c>
      <c r="E19" s="15">
        <f t="shared" si="0"/>
        <v>672400</v>
      </c>
      <c r="F19" s="15">
        <v>94944.16</v>
      </c>
      <c r="G19" s="15">
        <v>94944.16</v>
      </c>
      <c r="H19" s="15">
        <f t="shared" si="1"/>
        <v>577455.84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35782.239999999998</v>
      </c>
      <c r="G20" s="15">
        <v>35782.239999999998</v>
      </c>
      <c r="H20" s="15">
        <f t="shared" si="1"/>
        <v>54217.760000000002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371500</v>
      </c>
      <c r="D22" s="15">
        <v>-61273.8</v>
      </c>
      <c r="E22" s="15">
        <f t="shared" si="0"/>
        <v>310226.2</v>
      </c>
      <c r="F22" s="15">
        <v>54808.49</v>
      </c>
      <c r="G22" s="15">
        <v>54808.49</v>
      </c>
      <c r="H22" s="15">
        <f t="shared" si="1"/>
        <v>255417.71000000002</v>
      </c>
    </row>
    <row r="23" spans="1:8" ht="10.5" x14ac:dyDescent="0.25">
      <c r="A23" s="48" t="s">
        <v>63</v>
      </c>
      <c r="B23" s="7"/>
      <c r="C23" s="15">
        <f>SUM(C24:C32)</f>
        <v>11660157.91</v>
      </c>
      <c r="D23" s="15">
        <f>SUM(D24:D32)</f>
        <v>37773.799999999988</v>
      </c>
      <c r="E23" s="15">
        <f t="shared" si="0"/>
        <v>11697931.710000001</v>
      </c>
      <c r="F23" s="15">
        <f>SUM(F24:F32)</f>
        <v>4086373.04</v>
      </c>
      <c r="G23" s="15">
        <f>SUM(G24:G32)</f>
        <v>4086373.04</v>
      </c>
      <c r="H23" s="15">
        <f t="shared" si="1"/>
        <v>7611558.6700000009</v>
      </c>
    </row>
    <row r="24" spans="1:8" x14ac:dyDescent="0.2">
      <c r="A24" s="49">
        <v>3100</v>
      </c>
      <c r="B24" s="11" t="s">
        <v>84</v>
      </c>
      <c r="C24" s="15">
        <v>8679255.2400000002</v>
      </c>
      <c r="D24" s="15">
        <v>0</v>
      </c>
      <c r="E24" s="15">
        <f t="shared" si="0"/>
        <v>8679255.2400000002</v>
      </c>
      <c r="F24" s="15">
        <v>3443480.86</v>
      </c>
      <c r="G24" s="15">
        <v>3443480.86</v>
      </c>
      <c r="H24" s="15">
        <f t="shared" si="1"/>
        <v>5235774.3800000008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-65000</v>
      </c>
      <c r="E25" s="15">
        <f t="shared" si="0"/>
        <v>90000</v>
      </c>
      <c r="F25" s="15">
        <v>4716.9799999999996</v>
      </c>
      <c r="G25" s="15">
        <v>4716.9799999999996</v>
      </c>
      <c r="H25" s="15">
        <f t="shared" si="1"/>
        <v>85283.02</v>
      </c>
    </row>
    <row r="26" spans="1:8" x14ac:dyDescent="0.2">
      <c r="A26" s="49">
        <v>3300</v>
      </c>
      <c r="B26" s="11" t="s">
        <v>86</v>
      </c>
      <c r="C26" s="15">
        <v>200000</v>
      </c>
      <c r="D26" s="15">
        <v>300000</v>
      </c>
      <c r="E26" s="15">
        <f t="shared" si="0"/>
        <v>500000</v>
      </c>
      <c r="F26" s="15">
        <v>8680</v>
      </c>
      <c r="G26" s="15">
        <v>8680</v>
      </c>
      <c r="H26" s="15">
        <f t="shared" si="1"/>
        <v>491320</v>
      </c>
    </row>
    <row r="27" spans="1:8" x14ac:dyDescent="0.2">
      <c r="A27" s="49">
        <v>3400</v>
      </c>
      <c r="B27" s="11" t="s">
        <v>87</v>
      </c>
      <c r="C27" s="15">
        <v>151000</v>
      </c>
      <c r="D27" s="15">
        <v>-56726.2</v>
      </c>
      <c r="E27" s="15">
        <f t="shared" si="0"/>
        <v>94273.8</v>
      </c>
      <c r="F27" s="15">
        <v>90333.2</v>
      </c>
      <c r="G27" s="15">
        <v>90333.2</v>
      </c>
      <c r="H27" s="15">
        <f t="shared" si="1"/>
        <v>3940.6000000000058</v>
      </c>
    </row>
    <row r="28" spans="1:8" x14ac:dyDescent="0.2">
      <c r="A28" s="49">
        <v>3500</v>
      </c>
      <c r="B28" s="11" t="s">
        <v>88</v>
      </c>
      <c r="C28" s="15">
        <v>490500</v>
      </c>
      <c r="D28" s="15">
        <v>-140500</v>
      </c>
      <c r="E28" s="15">
        <f t="shared" si="0"/>
        <v>350000</v>
      </c>
      <c r="F28" s="15">
        <v>171178</v>
      </c>
      <c r="G28" s="15">
        <v>171178</v>
      </c>
      <c r="H28" s="15">
        <f t="shared" si="1"/>
        <v>178822</v>
      </c>
    </row>
    <row r="29" spans="1:8" x14ac:dyDescent="0.2">
      <c r="A29" s="49">
        <v>3600</v>
      </c>
      <c r="B29" s="11" t="s">
        <v>89</v>
      </c>
      <c r="C29" s="15">
        <v>55700</v>
      </c>
      <c r="D29" s="15">
        <v>0</v>
      </c>
      <c r="E29" s="15">
        <f t="shared" si="0"/>
        <v>55700</v>
      </c>
      <c r="F29" s="15">
        <v>16510</v>
      </c>
      <c r="G29" s="15">
        <v>16510</v>
      </c>
      <c r="H29" s="15">
        <f t="shared" si="1"/>
        <v>39190</v>
      </c>
    </row>
    <row r="30" spans="1:8" x14ac:dyDescent="0.2">
      <c r="A30" s="49">
        <v>3700</v>
      </c>
      <c r="B30" s="11" t="s">
        <v>90</v>
      </c>
      <c r="C30" s="15">
        <v>9000</v>
      </c>
      <c r="D30" s="15">
        <v>0</v>
      </c>
      <c r="E30" s="15">
        <f t="shared" si="0"/>
        <v>9000</v>
      </c>
      <c r="F30" s="15">
        <v>147</v>
      </c>
      <c r="G30" s="15">
        <v>147</v>
      </c>
      <c r="H30" s="15">
        <f t="shared" si="1"/>
        <v>8853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0</v>
      </c>
      <c r="G31" s="15">
        <v>0</v>
      </c>
      <c r="H31" s="15">
        <f t="shared" si="1"/>
        <v>1500</v>
      </c>
    </row>
    <row r="32" spans="1:8" x14ac:dyDescent="0.2">
      <c r="A32" s="49">
        <v>3900</v>
      </c>
      <c r="B32" s="11" t="s">
        <v>19</v>
      </c>
      <c r="C32" s="15">
        <v>1918202.67</v>
      </c>
      <c r="D32" s="15">
        <v>0</v>
      </c>
      <c r="E32" s="15">
        <f t="shared" si="0"/>
        <v>1918202.67</v>
      </c>
      <c r="F32" s="15">
        <v>351327</v>
      </c>
      <c r="G32" s="15">
        <v>351327</v>
      </c>
      <c r="H32" s="15">
        <f t="shared" si="1"/>
        <v>1566875.67</v>
      </c>
    </row>
    <row r="33" spans="1:8" ht="10.5" x14ac:dyDescent="0.25">
      <c r="A33" s="48" t="s">
        <v>64</v>
      </c>
      <c r="B33" s="7"/>
      <c r="C33" s="15">
        <f>SUM(C34:C42)</f>
        <v>61035.32</v>
      </c>
      <c r="D33" s="15">
        <f>SUM(D34:D42)</f>
        <v>46500</v>
      </c>
      <c r="E33" s="15">
        <f t="shared" si="0"/>
        <v>107535.32</v>
      </c>
      <c r="F33" s="15">
        <f>SUM(F34:F42)</f>
        <v>19588.939999999999</v>
      </c>
      <c r="G33" s="15">
        <f>SUM(G34:G42)</f>
        <v>19588.939999999999</v>
      </c>
      <c r="H33" s="15">
        <f t="shared" si="1"/>
        <v>87946.38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46500</v>
      </c>
      <c r="E37" s="15">
        <f t="shared" si="0"/>
        <v>46500</v>
      </c>
      <c r="F37" s="15">
        <v>0</v>
      </c>
      <c r="G37" s="15">
        <v>0</v>
      </c>
      <c r="H37" s="15">
        <f t="shared" si="1"/>
        <v>46500</v>
      </c>
    </row>
    <row r="38" spans="1:8" x14ac:dyDescent="0.2">
      <c r="A38" s="49">
        <v>4500</v>
      </c>
      <c r="B38" s="11" t="s">
        <v>41</v>
      </c>
      <c r="C38" s="15">
        <v>61035.32</v>
      </c>
      <c r="D38" s="15">
        <v>0</v>
      </c>
      <c r="E38" s="15">
        <f t="shared" si="0"/>
        <v>61035.32</v>
      </c>
      <c r="F38" s="15">
        <v>19588.939999999999</v>
      </c>
      <c r="G38" s="15">
        <v>19588.939999999999</v>
      </c>
      <c r="H38" s="15">
        <f t="shared" si="1"/>
        <v>41446.380000000005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ht="10.5" x14ac:dyDescent="0.25">
      <c r="A43" s="48" t="s">
        <v>65</v>
      </c>
      <c r="B43" s="7"/>
      <c r="C43" s="15">
        <f>SUM(C44:C52)</f>
        <v>120000</v>
      </c>
      <c r="D43" s="15">
        <f>SUM(D44:D52)</f>
        <v>94000</v>
      </c>
      <c r="E43" s="15">
        <f t="shared" si="0"/>
        <v>214000</v>
      </c>
      <c r="F43" s="15">
        <f>SUM(F44:F52)</f>
        <v>93986.55</v>
      </c>
      <c r="G43" s="15">
        <f>SUM(G44:G52)</f>
        <v>93986.55</v>
      </c>
      <c r="H43" s="15">
        <f t="shared" si="1"/>
        <v>120013.45</v>
      </c>
    </row>
    <row r="44" spans="1:8" x14ac:dyDescent="0.2">
      <c r="A44" s="49">
        <v>5100</v>
      </c>
      <c r="B44" s="11" t="s">
        <v>99</v>
      </c>
      <c r="C44" s="15">
        <v>46000</v>
      </c>
      <c r="D44" s="15">
        <v>0</v>
      </c>
      <c r="E44" s="15">
        <f t="shared" si="0"/>
        <v>46000</v>
      </c>
      <c r="F44" s="15">
        <v>0</v>
      </c>
      <c r="G44" s="15">
        <v>0</v>
      </c>
      <c r="H44" s="15">
        <f t="shared" si="1"/>
        <v>46000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44000</v>
      </c>
      <c r="D47" s="15">
        <v>0</v>
      </c>
      <c r="E47" s="15">
        <f t="shared" si="0"/>
        <v>44000</v>
      </c>
      <c r="F47" s="15">
        <v>0</v>
      </c>
      <c r="G47" s="15">
        <v>0</v>
      </c>
      <c r="H47" s="15">
        <f t="shared" si="1"/>
        <v>44000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30000</v>
      </c>
      <c r="D49" s="15">
        <v>94000</v>
      </c>
      <c r="E49" s="15">
        <f t="shared" si="0"/>
        <v>124000</v>
      </c>
      <c r="F49" s="15">
        <v>93986.55</v>
      </c>
      <c r="G49" s="15">
        <v>93986.55</v>
      </c>
      <c r="H49" s="15">
        <f t="shared" si="1"/>
        <v>30013.449999999997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ht="10.5" x14ac:dyDescent="0.25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ht="10.5" x14ac:dyDescent="0.25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ht="10.5" x14ac:dyDescent="0.25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ht="10.5" x14ac:dyDescent="0.25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ht="10.5" x14ac:dyDescent="0.25">
      <c r="A77" s="8"/>
      <c r="B77" s="13" t="s">
        <v>53</v>
      </c>
      <c r="C77" s="17">
        <f t="shared" ref="C77:H77" si="4">SUM(C5+C13+C23+C33+C43+C53+C57+C65+C69)</f>
        <v>24563238.66</v>
      </c>
      <c r="D77" s="17">
        <f t="shared" si="4"/>
        <v>0</v>
      </c>
      <c r="E77" s="17">
        <f t="shared" si="4"/>
        <v>24563238.66</v>
      </c>
      <c r="F77" s="17">
        <f t="shared" si="4"/>
        <v>6337581.4000000004</v>
      </c>
      <c r="G77" s="17">
        <f t="shared" si="4"/>
        <v>6337581.4000000004</v>
      </c>
      <c r="H77" s="17">
        <f t="shared" si="4"/>
        <v>18225657.259999998</v>
      </c>
    </row>
    <row r="78" spans="1:8" x14ac:dyDescent="0.2">
      <c r="A78" s="63" t="s">
        <v>145</v>
      </c>
      <c r="B78" s="63"/>
      <c r="C78" s="63"/>
      <c r="D78" s="63"/>
      <c r="E78" s="63"/>
      <c r="F78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A78:F7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showGridLines="0" zoomScaleNormal="100" workbookViewId="0">
      <selection activeCell="G33" sqref="G33"/>
    </sheetView>
  </sheetViews>
  <sheetFormatPr baseColWidth="10" defaultColWidth="12" defaultRowHeight="10" x14ac:dyDescent="0.2"/>
  <cols>
    <col min="1" max="1" width="2.7773437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5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24382203.34</v>
      </c>
      <c r="D6" s="50">
        <v>-94000</v>
      </c>
      <c r="E6" s="50">
        <f>C6+D6</f>
        <v>24288203.34</v>
      </c>
      <c r="F6" s="50">
        <v>6224005.9100000001</v>
      </c>
      <c r="G6" s="50">
        <v>6224005.9100000001</v>
      </c>
      <c r="H6" s="50">
        <f>E6-F6</f>
        <v>18064197.43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120000</v>
      </c>
      <c r="D8" s="50">
        <v>94000</v>
      </c>
      <c r="E8" s="50">
        <f>C8+D8</f>
        <v>214000</v>
      </c>
      <c r="F8" s="50">
        <v>93986.55</v>
      </c>
      <c r="G8" s="50">
        <v>93986.55</v>
      </c>
      <c r="H8" s="50">
        <f>E8-F8</f>
        <v>120013.45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61035.32</v>
      </c>
      <c r="D12" s="50">
        <v>0</v>
      </c>
      <c r="E12" s="50">
        <f>C12+D12</f>
        <v>61035.32</v>
      </c>
      <c r="F12" s="50">
        <v>19588.939999999999</v>
      </c>
      <c r="G12" s="50">
        <v>19588.939999999999</v>
      </c>
      <c r="H12" s="50">
        <f>E12-F12</f>
        <v>41446.380000000005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ht="10.5" x14ac:dyDescent="0.25">
      <c r="A16" s="20"/>
      <c r="B16" s="13" t="s">
        <v>53</v>
      </c>
      <c r="C16" s="17">
        <f>SUM(C6+C8+C10+C12+C14)</f>
        <v>24563238.66</v>
      </c>
      <c r="D16" s="17">
        <f>SUM(D6+D8+D10+D12+D14)</f>
        <v>0</v>
      </c>
      <c r="E16" s="17">
        <f>SUM(E6+E8+E10+E12+E14)</f>
        <v>24563238.66</v>
      </c>
      <c r="F16" s="17">
        <f t="shared" ref="F16:H16" si="0">SUM(F6+F8+F10+F12+F14)</f>
        <v>6337581.4000000004</v>
      </c>
      <c r="G16" s="17">
        <f t="shared" si="0"/>
        <v>6337581.4000000004</v>
      </c>
      <c r="H16" s="17">
        <f t="shared" si="0"/>
        <v>18225657.259999998</v>
      </c>
    </row>
    <row r="17" spans="1:6" x14ac:dyDescent="0.2">
      <c r="A17" s="63" t="s">
        <v>145</v>
      </c>
      <c r="B17" s="63"/>
      <c r="C17" s="63"/>
      <c r="D17" s="63"/>
      <c r="E17" s="63"/>
      <c r="F17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A17:F17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7"/>
  <sheetViews>
    <sheetView showGridLines="0" topLeftCell="A37" workbookViewId="0">
      <selection activeCell="A57" sqref="A57:F57"/>
    </sheetView>
  </sheetViews>
  <sheetFormatPr baseColWidth="10" defaultColWidth="12" defaultRowHeight="10" x14ac:dyDescent="0.2"/>
  <cols>
    <col min="1" max="1" width="2.77734375" style="1" customWidth="1"/>
    <col min="2" max="2" width="60.7773437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ht="10.5" x14ac:dyDescent="0.2">
      <c r="B2" s="27"/>
      <c r="C2" s="27"/>
      <c r="D2" s="27"/>
      <c r="E2" s="27"/>
      <c r="F2" s="27"/>
      <c r="G2" s="27"/>
      <c r="H2" s="27"/>
    </row>
    <row r="3" spans="1:8" ht="10.5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ht="10.5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2408795.79</v>
      </c>
      <c r="D7" s="15">
        <v>46500</v>
      </c>
      <c r="E7" s="15">
        <f>C7+D7</f>
        <v>2455295.79</v>
      </c>
      <c r="F7" s="15">
        <v>447214.88</v>
      </c>
      <c r="G7" s="15">
        <v>447214.88</v>
      </c>
      <c r="H7" s="15">
        <f>E7-F7</f>
        <v>2008080.9100000001</v>
      </c>
    </row>
    <row r="8" spans="1:8" x14ac:dyDescent="0.2">
      <c r="A8" s="4" t="s">
        <v>131</v>
      </c>
      <c r="B8" s="22"/>
      <c r="C8" s="15">
        <v>3709095.33</v>
      </c>
      <c r="D8" s="15">
        <v>279273.8</v>
      </c>
      <c r="E8" s="15">
        <f t="shared" ref="E8:E13" si="0">C8+D8</f>
        <v>3988369.13</v>
      </c>
      <c r="F8" s="15">
        <v>683040.75</v>
      </c>
      <c r="G8" s="15">
        <v>683040.75</v>
      </c>
      <c r="H8" s="15">
        <f t="shared" ref="H8:H13" si="1">E8-F8</f>
        <v>3305328.38</v>
      </c>
    </row>
    <row r="9" spans="1:8" x14ac:dyDescent="0.2">
      <c r="A9" s="4" t="s">
        <v>132</v>
      </c>
      <c r="B9" s="22"/>
      <c r="C9" s="15">
        <v>138646.23000000001</v>
      </c>
      <c r="D9" s="15">
        <v>8000</v>
      </c>
      <c r="E9" s="15">
        <f t="shared" si="0"/>
        <v>146646.23000000001</v>
      </c>
      <c r="F9" s="15">
        <v>25872.080000000002</v>
      </c>
      <c r="G9" s="15">
        <v>25872.080000000002</v>
      </c>
      <c r="H9" s="15">
        <f t="shared" si="1"/>
        <v>120774.15000000001</v>
      </c>
    </row>
    <row r="10" spans="1:8" x14ac:dyDescent="0.2">
      <c r="A10" s="4" t="s">
        <v>133</v>
      </c>
      <c r="B10" s="22"/>
      <c r="C10" s="15">
        <v>137646.23000000001</v>
      </c>
      <c r="D10" s="15">
        <v>0</v>
      </c>
      <c r="E10" s="15">
        <f t="shared" si="0"/>
        <v>137646.23000000001</v>
      </c>
      <c r="F10" s="15">
        <v>25872.080000000002</v>
      </c>
      <c r="G10" s="15">
        <v>25872.080000000002</v>
      </c>
      <c r="H10" s="15">
        <f t="shared" si="1"/>
        <v>111774.15000000001</v>
      </c>
    </row>
    <row r="11" spans="1:8" x14ac:dyDescent="0.2">
      <c r="A11" s="4" t="s">
        <v>134</v>
      </c>
      <c r="B11" s="22"/>
      <c r="C11" s="15">
        <v>383769.93</v>
      </c>
      <c r="D11" s="15">
        <v>0</v>
      </c>
      <c r="E11" s="15">
        <f t="shared" si="0"/>
        <v>383769.93</v>
      </c>
      <c r="F11" s="15">
        <v>45744.72</v>
      </c>
      <c r="G11" s="15">
        <v>45744.72</v>
      </c>
      <c r="H11" s="15">
        <f t="shared" si="1"/>
        <v>338025.20999999996</v>
      </c>
    </row>
    <row r="12" spans="1:8" x14ac:dyDescent="0.2">
      <c r="A12" s="4" t="s">
        <v>135</v>
      </c>
      <c r="B12" s="22"/>
      <c r="C12" s="15">
        <v>215846.23</v>
      </c>
      <c r="D12" s="15">
        <v>0</v>
      </c>
      <c r="E12" s="15">
        <f t="shared" si="0"/>
        <v>215846.23</v>
      </c>
      <c r="F12" s="15">
        <v>41751.03</v>
      </c>
      <c r="G12" s="15">
        <v>41751.03</v>
      </c>
      <c r="H12" s="15">
        <f t="shared" si="1"/>
        <v>174095.2</v>
      </c>
    </row>
    <row r="13" spans="1:8" x14ac:dyDescent="0.2">
      <c r="A13" s="4" t="s">
        <v>136</v>
      </c>
      <c r="B13" s="22"/>
      <c r="C13" s="15">
        <v>2398841.12</v>
      </c>
      <c r="D13" s="15">
        <v>-34000</v>
      </c>
      <c r="E13" s="15">
        <f t="shared" si="0"/>
        <v>2364841.12</v>
      </c>
      <c r="F13" s="15">
        <v>398539.23</v>
      </c>
      <c r="G13" s="15">
        <v>398539.23</v>
      </c>
      <c r="H13" s="15">
        <f t="shared" si="1"/>
        <v>1966301.8900000001</v>
      </c>
    </row>
    <row r="14" spans="1:8" x14ac:dyDescent="0.2">
      <c r="A14" s="4" t="s">
        <v>137</v>
      </c>
      <c r="B14" s="22"/>
      <c r="C14" s="15">
        <v>645304.11</v>
      </c>
      <c r="D14" s="15">
        <v>0</v>
      </c>
      <c r="E14" s="15">
        <f t="shared" ref="E14" si="2">C14+D14</f>
        <v>645304.11</v>
      </c>
      <c r="F14" s="15">
        <v>213281.21</v>
      </c>
      <c r="G14" s="15">
        <v>213281.21</v>
      </c>
      <c r="H14" s="15">
        <f t="shared" ref="H14" si="3">E14-F14</f>
        <v>432022.9</v>
      </c>
    </row>
    <row r="15" spans="1:8" x14ac:dyDescent="0.2">
      <c r="A15" s="4" t="s">
        <v>138</v>
      </c>
      <c r="B15" s="22"/>
      <c r="C15" s="15">
        <v>272472.38</v>
      </c>
      <c r="D15" s="15">
        <v>0</v>
      </c>
      <c r="E15" s="15">
        <f t="shared" ref="E15" si="4">C15+D15</f>
        <v>272472.38</v>
      </c>
      <c r="F15" s="15">
        <v>47936.37</v>
      </c>
      <c r="G15" s="15">
        <v>47936.37</v>
      </c>
      <c r="H15" s="15">
        <f t="shared" ref="H15" si="5">E15-F15</f>
        <v>224536.01</v>
      </c>
    </row>
    <row r="16" spans="1:8" x14ac:dyDescent="0.2">
      <c r="A16" s="4" t="s">
        <v>139</v>
      </c>
      <c r="B16" s="22"/>
      <c r="C16" s="15">
        <v>10930264.300000001</v>
      </c>
      <c r="D16" s="15">
        <v>-33273.800000000003</v>
      </c>
      <c r="E16" s="15">
        <f t="shared" ref="E16" si="6">C16+D16</f>
        <v>10896990.5</v>
      </c>
      <c r="F16" s="15">
        <v>3913487.25</v>
      </c>
      <c r="G16" s="15">
        <v>3913487.25</v>
      </c>
      <c r="H16" s="15">
        <f t="shared" ref="H16" si="7">E16-F16</f>
        <v>6983503.25</v>
      </c>
    </row>
    <row r="17" spans="1:8" x14ac:dyDescent="0.2">
      <c r="A17" s="4" t="s">
        <v>140</v>
      </c>
      <c r="B17" s="22"/>
      <c r="C17" s="15">
        <v>3322557.01</v>
      </c>
      <c r="D17" s="15">
        <v>-266500</v>
      </c>
      <c r="E17" s="15">
        <f t="shared" ref="E17" si="8">C17+D17</f>
        <v>3056057.01</v>
      </c>
      <c r="F17" s="15">
        <v>494841.8</v>
      </c>
      <c r="G17" s="15">
        <v>494841.8</v>
      </c>
      <c r="H17" s="15">
        <f t="shared" ref="H17" si="9">E17-F17</f>
        <v>2561215.21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ht="10.5" x14ac:dyDescent="0.25">
      <c r="A20" s="26"/>
      <c r="B20" s="47" t="s">
        <v>53</v>
      </c>
      <c r="C20" s="23">
        <f t="shared" ref="C20:H20" si="10">SUM(C7:C19)</f>
        <v>24563238.660000004</v>
      </c>
      <c r="D20" s="23">
        <f t="shared" si="10"/>
        <v>0</v>
      </c>
      <c r="E20" s="23">
        <f t="shared" si="10"/>
        <v>24563238.659999996</v>
      </c>
      <c r="F20" s="23">
        <f t="shared" si="10"/>
        <v>6337581.3999999994</v>
      </c>
      <c r="G20" s="23">
        <f t="shared" si="10"/>
        <v>6337581.3999999994</v>
      </c>
      <c r="H20" s="23">
        <f t="shared" si="10"/>
        <v>18225657.260000002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ht="10.5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1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ht="10.5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ht="10.5" x14ac:dyDescent="0.25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ht="10.5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1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ht="10.5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ht="10.5" x14ac:dyDescent="0.25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A57" s="63" t="s">
        <v>145</v>
      </c>
      <c r="B57" s="63"/>
      <c r="C57" s="63"/>
      <c r="D57" s="63"/>
      <c r="E57" s="63"/>
      <c r="F57" s="63"/>
    </row>
  </sheetData>
  <sheetProtection formatCells="0" formatColumns="0" formatRows="0" insertRows="0" deleteRows="0" autoFilter="0"/>
  <mergeCells count="13">
    <mergeCell ref="C25:G25"/>
    <mergeCell ref="H25:H26"/>
    <mergeCell ref="A1:H1"/>
    <mergeCell ref="A3:B5"/>
    <mergeCell ref="A23:H23"/>
    <mergeCell ref="A25:B27"/>
    <mergeCell ref="C3:G3"/>
    <mergeCell ref="H3:H4"/>
    <mergeCell ref="A57:F57"/>
    <mergeCell ref="A37:H37"/>
    <mergeCell ref="A38:B40"/>
    <mergeCell ref="C38:G38"/>
    <mergeCell ref="H38:H39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5"/>
  <sheetViews>
    <sheetView showGridLines="0" tabSelected="1" workbookViewId="0">
      <selection sqref="A1:H1"/>
    </sheetView>
  </sheetViews>
  <sheetFormatPr baseColWidth="10" defaultColWidth="12" defaultRowHeight="10" x14ac:dyDescent="0.2"/>
  <cols>
    <col min="1" max="1" width="4.77734375" style="3" customWidth="1"/>
    <col min="2" max="2" width="65.77734375" style="3" customWidth="1"/>
    <col min="3" max="8" width="18.33203125" style="3" customWidth="1"/>
    <col min="9" max="16384" width="12" style="3"/>
  </cols>
  <sheetData>
    <row r="1" spans="1:8" ht="50.15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ht="10.5" x14ac:dyDescent="0.25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ht="10.5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ht="10.5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ht="10.5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ht="10.5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ht="10.5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ht="10.5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ht="10.5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ht="10.5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ht="10.5" x14ac:dyDescent="0.25">
      <c r="A16" s="41" t="s">
        <v>20</v>
      </c>
      <c r="B16" s="43"/>
      <c r="C16" s="15">
        <f t="shared" ref="C16:H16" si="3">SUM(C17:C23)</f>
        <v>24563238.66</v>
      </c>
      <c r="D16" s="15">
        <f t="shared" si="3"/>
        <v>0</v>
      </c>
      <c r="E16" s="15">
        <f t="shared" si="3"/>
        <v>24563238.66</v>
      </c>
      <c r="F16" s="15">
        <f t="shared" si="3"/>
        <v>6337581.4000000004</v>
      </c>
      <c r="G16" s="15">
        <f t="shared" si="3"/>
        <v>6337581.4000000004</v>
      </c>
      <c r="H16" s="15">
        <f t="shared" si="3"/>
        <v>18225657.260000002</v>
      </c>
    </row>
    <row r="17" spans="1:8" ht="10.5" x14ac:dyDescent="0.2">
      <c r="A17" s="38"/>
      <c r="B17" s="42" t="s">
        <v>45</v>
      </c>
      <c r="C17" s="15">
        <v>23645462.170000002</v>
      </c>
      <c r="D17" s="15">
        <v>0</v>
      </c>
      <c r="E17" s="15">
        <f>C17+D17</f>
        <v>23645462.170000002</v>
      </c>
      <c r="F17" s="15">
        <v>6076363.8200000003</v>
      </c>
      <c r="G17" s="15">
        <v>6076363.8200000003</v>
      </c>
      <c r="H17" s="15">
        <f t="shared" ref="H17:H23" si="4">E17-F17</f>
        <v>17569098.350000001</v>
      </c>
    </row>
    <row r="18" spans="1:8" ht="10.5" x14ac:dyDescent="0.2">
      <c r="A18" s="38"/>
      <c r="B18" s="42" t="s">
        <v>28</v>
      </c>
      <c r="C18" s="15">
        <v>917776.49</v>
      </c>
      <c r="D18" s="15">
        <v>0</v>
      </c>
      <c r="E18" s="15">
        <f t="shared" ref="E18:E23" si="5">C18+D18</f>
        <v>917776.49</v>
      </c>
      <c r="F18" s="15">
        <v>261217.58</v>
      </c>
      <c r="G18" s="15">
        <v>261217.58</v>
      </c>
      <c r="H18" s="15">
        <f t="shared" si="4"/>
        <v>656558.91</v>
      </c>
    </row>
    <row r="19" spans="1:8" ht="10.5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ht="10.5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ht="10.5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ht="10.5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ht="10.5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ht="10.5" x14ac:dyDescent="0.25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ht="10.5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ht="10.5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ht="10.5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ht="10.5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ht="10.5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ht="10.5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ht="10.5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ht="10.5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ht="10.5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ht="10.5" x14ac:dyDescent="0.25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ht="10.5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ht="10.5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ht="10.5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ht="10.5" x14ac:dyDescent="0.25">
      <c r="A42" s="46"/>
      <c r="B42" s="47" t="s">
        <v>53</v>
      </c>
      <c r="C42" s="23">
        <f t="shared" ref="C42:H42" si="12">SUM(C36+C25+C16+C6)</f>
        <v>24563238.66</v>
      </c>
      <c r="D42" s="23">
        <f t="shared" si="12"/>
        <v>0</v>
      </c>
      <c r="E42" s="23">
        <f t="shared" si="12"/>
        <v>24563238.66</v>
      </c>
      <c r="F42" s="23">
        <f t="shared" si="12"/>
        <v>6337581.4000000004</v>
      </c>
      <c r="G42" s="23">
        <f t="shared" si="12"/>
        <v>6337581.4000000004</v>
      </c>
      <c r="H42" s="23">
        <f t="shared" si="12"/>
        <v>18225657.260000002</v>
      </c>
    </row>
    <row r="43" spans="1:8" x14ac:dyDescent="0.2">
      <c r="A43" s="63" t="s">
        <v>145</v>
      </c>
      <c r="B43" s="63"/>
      <c r="C43" s="63"/>
      <c r="D43" s="63"/>
      <c r="E43" s="63"/>
      <c r="F43" s="63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5">
    <mergeCell ref="A1:H1"/>
    <mergeCell ref="A2:B4"/>
    <mergeCell ref="C2:G2"/>
    <mergeCell ref="H2:H3"/>
    <mergeCell ref="A43:F4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2020-04-27T19:29:10Z</cp:lastPrinted>
  <dcterms:created xsi:type="dcterms:W3CDTF">2014-02-10T03:37:14Z</dcterms:created>
  <dcterms:modified xsi:type="dcterms:W3CDTF">2020-07-15T19:04:24Z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